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Outros Serviços\"/>
    </mc:Choice>
  </mc:AlternateContent>
  <xr:revisionPtr revIDLastSave="0" documentId="13_ncr:1_{25361993-D1DB-4172-9B51-D140882093F6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Plan1" sheetId="1" r:id="rId1"/>
  </sheets>
  <externalReferences>
    <externalReference r:id="rId2"/>
    <externalReference r:id="rId3"/>
  </externalReferences>
  <definedNames>
    <definedName name="_xlnm.Print_Area" localSheetId="0">Plan1!$A$1:$K$14</definedName>
    <definedName name="BDI.Opcao" hidden="1">[1]DADOS!$F$18</definedName>
    <definedName name="DESONERACAO" hidden="1">IF(OR(Import.Desoneracao="DESONERADO",Import.Desoneracao="SIM"),"SIM","NÃO")</definedName>
    <definedName name="Excel_BuiltIn_Database" hidden="1">TEXT(Import.DataBase,"mm-aaaa")</definedName>
    <definedName name="Import.Apelido" hidden="1">[2]DADOS!$F$16</definedName>
    <definedName name="Import.CR" hidden="1">[2]DADOS!$F$7</definedName>
    <definedName name="Import.CTEF" hidden="1">[2]DADOS!$F$36</definedName>
    <definedName name="Import.DataBase" hidden="1">OFFSET([2]DADOS!$G$19,0,-1)</definedName>
    <definedName name="Import.DescLote" hidden="1">[2]DADOS!$F$17</definedName>
    <definedName name="Import.Desoneracao" hidden="1">OFFSET([1]DADOS!$G$18,0,-1)</definedName>
    <definedName name="Import.empresa" hidden="1">[2]DADOS!$F$37</definedName>
    <definedName name="Import.Município" hidden="1">[2]DADOS!$F$6</definedName>
    <definedName name="Import.Proponente" hidden="1">[2]DADOS!$F$5</definedName>
    <definedName name="Import.RegimeExecução" hidden="1">OFFSET([2]DADOS!$G$39,0,-1)</definedName>
    <definedName name="Import.SICONV" hidden="1">[2]DADOS!$F$8</definedName>
    <definedName name="TIPOORCAMENTO" hidden="1">IF(VALUE([2]MENU!$O$3)=2,"Licitado","Proposto")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Q10" i="1"/>
  <c r="Q9" i="1"/>
  <c r="Q8" i="1"/>
  <c r="K4" i="1"/>
  <c r="I8" i="1"/>
  <c r="K8" i="1" s="1"/>
  <c r="I7" i="1"/>
  <c r="K7" i="1" s="1"/>
  <c r="I6" i="1"/>
  <c r="K6" i="1"/>
  <c r="I9" i="1" l="1"/>
  <c r="K9" i="1" s="1"/>
  <c r="J3" i="1" l="1"/>
</calcChain>
</file>

<file path=xl/sharedStrings.xml><?xml version="1.0" encoding="utf-8"?>
<sst xmlns="http://schemas.openxmlformats.org/spreadsheetml/2006/main" count="63" uniqueCount="51">
  <si>
    <t>LOTE</t>
  </si>
  <si>
    <t>Serviço</t>
  </si>
  <si>
    <t>PROPOTENTE / TOMADOR</t>
  </si>
  <si>
    <t>PREFEITURA MUNICIPAL DE GUATAPARÁ</t>
  </si>
  <si>
    <t>Nível</t>
  </si>
  <si>
    <t>Nível Corrigido</t>
  </si>
  <si>
    <t>Item</t>
  </si>
  <si>
    <t>Fonte</t>
  </si>
  <si>
    <t>Código</t>
  </si>
  <si>
    <t>Descrição</t>
  </si>
  <si>
    <t>Unidade</t>
  </si>
  <si>
    <t>Quantidade</t>
  </si>
  <si>
    <t>META</t>
  </si>
  <si>
    <t>Nível 2</t>
  </si>
  <si>
    <t>1.</t>
  </si>
  <si>
    <t>1.2.</t>
  </si>
  <si>
    <t>1.2.1.</t>
  </si>
  <si>
    <t>1.2.2.</t>
  </si>
  <si>
    <t>1.2.3.</t>
  </si>
  <si>
    <t>SINAPI-I</t>
  </si>
  <si>
    <t>M3</t>
  </si>
  <si>
    <t>1.2.4.</t>
  </si>
  <si>
    <t>GIOVANNI SINHORELLI DE AZEVEDO</t>
  </si>
  <si>
    <t>GUATAPARÁ/SP</t>
  </si>
  <si>
    <t>ENGENHEIRO CIVIL CREA-SP 5070580951</t>
  </si>
  <si>
    <t>MUNICIPIO/UF</t>
  </si>
  <si>
    <t>Valor Total do Orçamento
(R$)</t>
  </si>
  <si>
    <t xml:space="preserve">KG    </t>
  </si>
  <si>
    <t>0,70</t>
  </si>
  <si>
    <t xml:space="preserve">AREIA GROSSA - POSTO JAZIDA/FORNECEDOR (RETIRADO NA JAZIDA, SEM TRANSPORTE)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</si>
  <si>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59,46</t>
  </si>
  <si>
    <t>MERCADO</t>
  </si>
  <si>
    <t>LOCAL</t>
  </si>
  <si>
    <t xml:space="preserve">PEDRA BRITADA N. 0, OU PEDRISCO (4,8 A 9,5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</si>
  <si>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80,39</t>
  </si>
  <si>
    <t xml:space="preserve">CIMENTO PORTLAND COMPOSTO CP II-32 (INCLUSO CARGA E DESCARGA)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</si>
  <si>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TRANSPORTE (FRETE) CAMINHÃO BASCULANTE 10 M3 - AREIA GROSSA (ITEM 1.2.2.) E PEDRA BRITADA N. 0 (ITEM 1.2.3.)</t>
  </si>
  <si>
    <r>
      <t xml:space="preserve">Ref. </t>
    </r>
    <r>
      <rPr>
        <sz val="8"/>
        <color theme="1"/>
        <rFont val="Calibri"/>
        <family val="2"/>
        <scheme val="minor"/>
      </rPr>
      <t>SINAPI-I 08/22 e Mercado Local</t>
    </r>
  </si>
  <si>
    <t>PAVIMENTAÇÃO BLOQUETE DE CONCRETO</t>
  </si>
  <si>
    <r>
      <rPr>
        <b/>
        <sz val="8"/>
        <color theme="1"/>
        <rFont val="Calibri"/>
        <family val="2"/>
        <scheme val="minor"/>
      </rPr>
      <t xml:space="preserve">TRECHO TOTAL: </t>
    </r>
    <r>
      <rPr>
        <sz val="8"/>
        <color theme="1"/>
        <rFont val="Calibri"/>
        <family val="2"/>
        <scheme val="minor"/>
      </rPr>
      <t>2.419,20 m²</t>
    </r>
  </si>
  <si>
    <r>
      <t>Objeto:</t>
    </r>
    <r>
      <rPr>
        <sz val="8"/>
        <color theme="1"/>
        <rFont val="Calibri"/>
        <family val="2"/>
        <scheme val="minor"/>
      </rPr>
      <t xml:space="preserve"> Pavimentação e fabricação de bloquete de concreto (mão de obra própria)</t>
    </r>
  </si>
  <si>
    <t>-</t>
  </si>
  <si>
    <t>MATERIAIS PARA PRODUÇÃO</t>
  </si>
  <si>
    <t>Prefeitura Municipal de Guatapará, 24 de outubro de 2022</t>
  </si>
  <si>
    <t>PEDRA</t>
  </si>
  <si>
    <t>AREIA</t>
  </si>
  <si>
    <t>SACO</t>
  </si>
  <si>
    <t>17920UN</t>
  </si>
  <si>
    <t>1 RUA 7X128M</t>
  </si>
  <si>
    <t>2,7 ruas</t>
  </si>
  <si>
    <t>unidade de bloquete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</si>
</sst>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Outros%20Servi&#231;os\Pavimenta&#231;&#227;o%20e%20Recapeamento\Recapeamento%20Guatapar&#225;\PLANILHA%20CONV&#202;NIO%20GUATAPAR&#193;%20+%20Trech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Outros%20Servi&#231;os\Pavimenta&#231;&#227;o%20e%20Recapeamento\Recapeamento%20Guatapar&#225;\Outros%20Servi&#231;os\Pavimenta&#231;&#227;o%20e%20Recapeamento\PLANILHA%20CONV&#202;NIO%20GUATAPAR&#1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/>
      <sheetData sheetId="1" refreshError="1">
        <row r="18">
          <cell r="F18" t="str">
            <v>NÃO DESONERADO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PLANILHA CONVÊNIO GUATAPARÁ"/>
    </sheetNames>
    <sheetDataSet>
      <sheetData sheetId="0">
        <row r="3">
          <cell r="O3">
            <v>1</v>
          </cell>
        </row>
      </sheetData>
      <sheetData sheetId="1">
        <row r="5">
          <cell r="F5" t="str">
            <v>PREFEITURA MUNICIPAL DE GUATAPARÁ</v>
          </cell>
        </row>
        <row r="6">
          <cell r="F6" t="str">
            <v>GUATAPARÁ</v>
          </cell>
        </row>
        <row r="7">
          <cell r="F7" t="str">
            <v>1075753-28</v>
          </cell>
        </row>
        <row r="8">
          <cell r="F8" t="str">
            <v>912787/2021</v>
          </cell>
        </row>
        <row r="16">
          <cell r="F16" t="str">
            <v>PAVIMENTAÇÃO MOMBUCA</v>
          </cell>
        </row>
        <row r="17">
          <cell r="F17" t="str">
            <v>MOMBUCA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zoomScaleNormal="100" workbookViewId="0">
      <selection activeCell="K14" sqref="A1:K14"/>
    </sheetView>
  </sheetViews>
  <sheetFormatPr defaultRowHeight="11.25" x14ac:dyDescent="0.25"/>
  <cols>
    <col min="1" max="1" width="7.7109375" style="5" customWidth="1"/>
    <col min="2" max="2" width="8.42578125" style="5" customWidth="1"/>
    <col min="3" max="3" width="10" style="5" bestFit="1" customWidth="1"/>
    <col min="4" max="4" width="7.5703125" style="5" bestFit="1" customWidth="1"/>
    <col min="5" max="5" width="7.85546875" style="5" customWidth="1"/>
    <col min="6" max="6" width="27.85546875" style="5" customWidth="1"/>
    <col min="7" max="7" width="5.5703125" style="5" customWidth="1"/>
    <col min="8" max="8" width="8.42578125" style="14" customWidth="1"/>
    <col min="9" max="9" width="11" style="17" customWidth="1"/>
    <col min="10" max="10" width="9.85546875" style="17" customWidth="1"/>
    <col min="11" max="11" width="18.140625" style="18" bestFit="1" customWidth="1"/>
    <col min="12" max="15" width="9.140625" style="5"/>
    <col min="16" max="16" width="14.28515625" style="5" customWidth="1"/>
    <col min="17" max="16384" width="9.140625" style="5"/>
  </cols>
  <sheetData>
    <row r="1" spans="1:17" ht="21" customHeight="1" x14ac:dyDescent="0.25">
      <c r="A1" s="29" t="s">
        <v>2</v>
      </c>
      <c r="B1" s="30"/>
      <c r="C1" s="30"/>
      <c r="D1" s="30"/>
      <c r="E1" s="31"/>
      <c r="F1" s="39" t="s">
        <v>40</v>
      </c>
      <c r="G1" s="40" t="s">
        <v>25</v>
      </c>
      <c r="H1" s="40"/>
      <c r="I1" s="39" t="s">
        <v>37</v>
      </c>
      <c r="J1" s="39"/>
      <c r="K1" s="45" t="s">
        <v>26</v>
      </c>
    </row>
    <row r="2" spans="1:17" ht="16.5" customHeight="1" x14ac:dyDescent="0.25">
      <c r="A2" s="32" t="s">
        <v>3</v>
      </c>
      <c r="B2" s="33"/>
      <c r="C2" s="33"/>
      <c r="D2" s="33"/>
      <c r="E2" s="34"/>
      <c r="F2" s="41"/>
      <c r="G2" s="49" t="s">
        <v>23</v>
      </c>
      <c r="H2" s="49"/>
      <c r="I2" s="44" t="s">
        <v>39</v>
      </c>
      <c r="J2" s="44"/>
      <c r="K2" s="45"/>
    </row>
    <row r="3" spans="1:17" ht="33.75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2" t="s">
        <v>9</v>
      </c>
      <c r="G3" s="42"/>
      <c r="H3" s="2" t="s">
        <v>10</v>
      </c>
      <c r="I3" s="4" t="s">
        <v>11</v>
      </c>
      <c r="J3" s="4" t="str">
        <f>IF(TIPOORCAMENTO="Licitado","","Custo Unitário (sem BDI) (R$)")</f>
        <v>Custo Unitário (sem BDI) (R$)</v>
      </c>
      <c r="K3" s="45"/>
    </row>
    <row r="4" spans="1:17" ht="19.5" customHeight="1" x14ac:dyDescent="0.25">
      <c r="A4" s="10" t="s">
        <v>12</v>
      </c>
      <c r="B4" s="10" t="s">
        <v>0</v>
      </c>
      <c r="C4" s="11" t="s">
        <v>14</v>
      </c>
      <c r="D4" s="43" t="s">
        <v>38</v>
      </c>
      <c r="E4" s="43"/>
      <c r="F4" s="43"/>
      <c r="G4" s="43"/>
      <c r="H4" s="43"/>
      <c r="I4" s="43"/>
      <c r="J4" s="43"/>
      <c r="K4" s="24">
        <f>SUM(K6:K9)</f>
        <v>88102.059750000015</v>
      </c>
    </row>
    <row r="5" spans="1:17" ht="15.75" customHeight="1" x14ac:dyDescent="0.25">
      <c r="A5" s="8" t="s">
        <v>13</v>
      </c>
      <c r="B5" s="8" t="s">
        <v>13</v>
      </c>
      <c r="C5" s="9" t="s">
        <v>15</v>
      </c>
      <c r="D5" s="50" t="s">
        <v>42</v>
      </c>
      <c r="E5" s="50"/>
      <c r="F5" s="50"/>
      <c r="G5" s="50"/>
      <c r="H5" s="50"/>
      <c r="I5" s="50"/>
      <c r="J5" s="50"/>
      <c r="K5" s="27" t="s">
        <v>41</v>
      </c>
    </row>
    <row r="6" spans="1:17" ht="22.5" customHeight="1" x14ac:dyDescent="0.25">
      <c r="A6" s="13" t="s">
        <v>1</v>
      </c>
      <c r="B6" s="1" t="s">
        <v>1</v>
      </c>
      <c r="C6" s="3" t="s">
        <v>16</v>
      </c>
      <c r="D6" s="20" t="s">
        <v>19</v>
      </c>
      <c r="E6" s="1">
        <v>1379</v>
      </c>
      <c r="F6" s="35" t="s">
        <v>35</v>
      </c>
      <c r="G6" s="35"/>
      <c r="H6" s="1" t="s">
        <v>27</v>
      </c>
      <c r="I6" s="22">
        <f>30000*2.7</f>
        <v>81000</v>
      </c>
      <c r="J6" s="28" t="s">
        <v>28</v>
      </c>
      <c r="K6" s="16">
        <f>J6*I6</f>
        <v>56700</v>
      </c>
    </row>
    <row r="7" spans="1:17" ht="23.25" customHeight="1" x14ac:dyDescent="0.25">
      <c r="A7" s="13" t="s">
        <v>1</v>
      </c>
      <c r="B7" s="1" t="s">
        <v>1</v>
      </c>
      <c r="C7" s="3" t="s">
        <v>17</v>
      </c>
      <c r="D7" s="20" t="s">
        <v>19</v>
      </c>
      <c r="E7" s="1">
        <v>367</v>
      </c>
      <c r="F7" s="35" t="s">
        <v>29</v>
      </c>
      <c r="G7" s="35"/>
      <c r="H7" s="21" t="s">
        <v>20</v>
      </c>
      <c r="I7" s="22">
        <f>89600/1000*2.7</f>
        <v>241.92</v>
      </c>
      <c r="J7" s="28" t="s">
        <v>30</v>
      </c>
      <c r="K7" s="16">
        <f t="shared" ref="K7:K8" si="0">J7*I7</f>
        <v>14384.563199999999</v>
      </c>
      <c r="O7" s="5" t="s">
        <v>47</v>
      </c>
      <c r="P7" s="5" t="s">
        <v>48</v>
      </c>
    </row>
    <row r="8" spans="1:17" ht="23.25" customHeight="1" x14ac:dyDescent="0.25">
      <c r="A8" s="13" t="s">
        <v>1</v>
      </c>
      <c r="B8" s="1" t="s">
        <v>1</v>
      </c>
      <c r="C8" s="3" t="s">
        <v>18</v>
      </c>
      <c r="D8" s="20" t="s">
        <v>19</v>
      </c>
      <c r="E8" s="1">
        <v>4720</v>
      </c>
      <c r="F8" s="35" t="s">
        <v>33</v>
      </c>
      <c r="G8" s="35"/>
      <c r="H8" s="21" t="s">
        <v>20</v>
      </c>
      <c r="I8" s="22">
        <f>59750/1000*2.7</f>
        <v>161.32500000000002</v>
      </c>
      <c r="J8" s="28" t="s">
        <v>34</v>
      </c>
      <c r="K8" s="16">
        <f t="shared" si="0"/>
        <v>12968.916750000002</v>
      </c>
      <c r="O8" s="5" t="s">
        <v>46</v>
      </c>
      <c r="P8" s="5">
        <v>600</v>
      </c>
      <c r="Q8" s="5">
        <f>P8*50</f>
        <v>30000</v>
      </c>
    </row>
    <row r="9" spans="1:17" ht="34.5" customHeight="1" x14ac:dyDescent="0.25">
      <c r="A9" s="13" t="s">
        <v>1</v>
      </c>
      <c r="B9" s="1" t="s">
        <v>1</v>
      </c>
      <c r="C9" s="3" t="s">
        <v>21</v>
      </c>
      <c r="D9" s="20" t="s">
        <v>31</v>
      </c>
      <c r="E9" s="21" t="s">
        <v>32</v>
      </c>
      <c r="F9" s="35" t="s">
        <v>36</v>
      </c>
      <c r="G9" s="35"/>
      <c r="H9" s="21" t="s">
        <v>20</v>
      </c>
      <c r="I9" s="22">
        <f>I8+I7</f>
        <v>403.245</v>
      </c>
      <c r="J9" s="23">
        <v>10.039999999999999</v>
      </c>
      <c r="K9" s="16">
        <f t="shared" ref="K9" si="1">J9*I9</f>
        <v>4048.5797999999995</v>
      </c>
      <c r="O9" s="5" t="s">
        <v>45</v>
      </c>
      <c r="P9" s="5">
        <v>89600</v>
      </c>
      <c r="Q9" s="5">
        <f>P9/1000</f>
        <v>89.6</v>
      </c>
    </row>
    <row r="10" spans="1:17" ht="15" customHeight="1" x14ac:dyDescent="0.25">
      <c r="D10" s="7"/>
      <c r="E10" s="7"/>
      <c r="F10" s="36"/>
      <c r="G10" s="36"/>
      <c r="K10" s="25"/>
      <c r="O10" s="5" t="s">
        <v>44</v>
      </c>
      <c r="P10" s="5">
        <v>59750</v>
      </c>
      <c r="Q10" s="5">
        <f>P10/1000</f>
        <v>59.75</v>
      </c>
    </row>
    <row r="11" spans="1:17" ht="24" customHeight="1" x14ac:dyDescent="0.25">
      <c r="D11" s="7"/>
      <c r="E11" s="7"/>
      <c r="F11" s="15"/>
      <c r="G11" s="15"/>
      <c r="H11" s="36" t="s">
        <v>43</v>
      </c>
      <c r="I11" s="36"/>
      <c r="J11" s="36"/>
      <c r="K11" s="37"/>
    </row>
    <row r="12" spans="1:17" ht="15" customHeight="1" x14ac:dyDescent="0.25">
      <c r="F12" s="38" t="s">
        <v>22</v>
      </c>
      <c r="G12" s="38"/>
      <c r="H12" s="38"/>
      <c r="K12" s="26"/>
      <c r="N12" s="5" t="s">
        <v>49</v>
      </c>
      <c r="O12" s="5">
        <f>17920*2.7</f>
        <v>48384</v>
      </c>
      <c r="P12" s="5" t="s">
        <v>50</v>
      </c>
    </row>
    <row r="13" spans="1:17" ht="15" customHeight="1" x14ac:dyDescent="0.25">
      <c r="F13" s="38" t="s">
        <v>24</v>
      </c>
      <c r="G13" s="38"/>
      <c r="H13" s="38"/>
      <c r="K13" s="26"/>
    </row>
    <row r="14" spans="1:17" ht="15" customHeight="1" x14ac:dyDescent="0.25">
      <c r="F14" s="38"/>
      <c r="G14" s="38"/>
      <c r="H14" s="38"/>
    </row>
    <row r="15" spans="1:17" ht="15" customHeight="1" x14ac:dyDescent="0.25">
      <c r="A15" s="46"/>
      <c r="B15" s="46"/>
      <c r="C15" s="46"/>
      <c r="D15" s="46"/>
      <c r="E15" s="6"/>
      <c r="F15" s="12"/>
      <c r="G15" s="19"/>
      <c r="H15" s="19"/>
      <c r="I15" s="6"/>
    </row>
    <row r="16" spans="1:17" x14ac:dyDescent="0.25">
      <c r="A16" s="46"/>
      <c r="B16" s="46"/>
      <c r="C16" s="46"/>
      <c r="D16" s="46"/>
      <c r="E16" s="6"/>
      <c r="G16" s="6"/>
      <c r="H16" s="6"/>
      <c r="I16" s="6"/>
    </row>
    <row r="17" spans="1:10" x14ac:dyDescent="0.25">
      <c r="A17" s="46"/>
      <c r="B17" s="46"/>
      <c r="C17" s="46"/>
      <c r="D17" s="46"/>
      <c r="E17" s="6"/>
      <c r="F17" s="47"/>
      <c r="G17" s="47"/>
      <c r="H17" s="47"/>
      <c r="I17" s="46"/>
      <c r="J17" s="46"/>
    </row>
    <row r="18" spans="1:10" x14ac:dyDescent="0.25">
      <c r="A18" s="46"/>
      <c r="B18" s="46"/>
      <c r="C18" s="46"/>
      <c r="D18" s="46"/>
      <c r="E18" s="6"/>
      <c r="F18" s="48"/>
      <c r="G18" s="48"/>
      <c r="H18" s="48"/>
      <c r="I18" s="46"/>
      <c r="J18" s="46"/>
    </row>
  </sheetData>
  <sortState xmlns:xlrd2="http://schemas.microsoft.com/office/spreadsheetml/2017/richdata2" ref="C5:J11">
    <sortCondition descending="1" ref="J5:J11"/>
  </sortState>
  <mergeCells count="28">
    <mergeCell ref="A15:D15"/>
    <mergeCell ref="A16:D16"/>
    <mergeCell ref="G2:H2"/>
    <mergeCell ref="F10:G10"/>
    <mergeCell ref="D5:J5"/>
    <mergeCell ref="F12:H12"/>
    <mergeCell ref="I18:J18"/>
    <mergeCell ref="I17:J17"/>
    <mergeCell ref="F17:H17"/>
    <mergeCell ref="F18:H18"/>
    <mergeCell ref="A17:D17"/>
    <mergeCell ref="A18:D18"/>
    <mergeCell ref="F14:H14"/>
    <mergeCell ref="I1:J1"/>
    <mergeCell ref="G1:H1"/>
    <mergeCell ref="F6:G6"/>
    <mergeCell ref="F7:G7"/>
    <mergeCell ref="F1:F2"/>
    <mergeCell ref="F3:G3"/>
    <mergeCell ref="D4:J4"/>
    <mergeCell ref="I2:J2"/>
    <mergeCell ref="F8:G8"/>
    <mergeCell ref="A1:E1"/>
    <mergeCell ref="A2:E2"/>
    <mergeCell ref="F9:G9"/>
    <mergeCell ref="H11:K11"/>
    <mergeCell ref="F13:H13"/>
    <mergeCell ref="K1:K3"/>
  </mergeCells>
  <pageMargins left="0.25" right="0.25" top="0.75" bottom="0.75" header="0.3" footer="0.3"/>
  <pageSetup paperSize="9" orientation="landscape" horizontalDpi="360" verticalDpi="360" r:id="rId1"/>
  <ignoredErrors>
    <ignoredError sqref="J6:J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Sinhorelli de Azevedo</dc:creator>
  <cp:lastModifiedBy>User</cp:lastModifiedBy>
  <cp:lastPrinted>2022-10-25T13:23:33Z</cp:lastPrinted>
  <dcterms:created xsi:type="dcterms:W3CDTF">2015-06-05T18:19:34Z</dcterms:created>
  <dcterms:modified xsi:type="dcterms:W3CDTF">2022-10-25T13:27:17Z</dcterms:modified>
</cp:coreProperties>
</file>